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F62DF6B1-7948-4666-993C-FC9228B3D3E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начало 2023 г." sheetId="11" r:id="rId1"/>
  </sheets>
  <definedNames>
    <definedName name="_xlnm.Print_Area" localSheetId="0">'начало 2023 г.'!$A$1:$K$80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8" i="11" l="1"/>
  <c r="G67" i="11"/>
  <c r="G66" i="11"/>
  <c r="G64" i="11"/>
  <c r="G63" i="11"/>
  <c r="K74" i="11"/>
  <c r="G61" i="11"/>
  <c r="G62" i="11" s="1"/>
  <c r="G36" i="11"/>
  <c r="G37" i="11"/>
  <c r="G38" i="11"/>
  <c r="G39" i="11"/>
  <c r="G40" i="11"/>
  <c r="G28" i="11"/>
  <c r="G22" i="11"/>
  <c r="G23" i="11"/>
  <c r="G24" i="11"/>
  <c r="G25" i="11"/>
  <c r="G26" i="11"/>
  <c r="G13" i="11"/>
  <c r="G14" i="11"/>
  <c r="G15" i="11"/>
  <c r="G16" i="11"/>
  <c r="G69" i="11" l="1"/>
  <c r="I69" i="11" s="1"/>
  <c r="G65" i="11"/>
  <c r="I65" i="11" s="1"/>
  <c r="G5" i="11"/>
  <c r="G42" i="11"/>
  <c r="G59" i="11"/>
  <c r="G58" i="11"/>
  <c r="G57" i="11"/>
  <c r="G55" i="11"/>
  <c r="G54" i="11"/>
  <c r="G53" i="11"/>
  <c r="G52" i="11"/>
  <c r="G51" i="11"/>
  <c r="G50" i="11"/>
  <c r="G49" i="11"/>
  <c r="G48" i="11"/>
  <c r="G46" i="11"/>
  <c r="G45" i="11"/>
  <c r="G43" i="11"/>
  <c r="B80" i="11"/>
  <c r="G35" i="11"/>
  <c r="G41" i="11" s="1"/>
  <c r="I41" i="11" s="1"/>
  <c r="G33" i="11"/>
  <c r="G34" i="11" s="1"/>
  <c r="G31" i="11"/>
  <c r="G29" i="11"/>
  <c r="G27" i="11"/>
  <c r="G21" i="11"/>
  <c r="G19" i="11"/>
  <c r="G18" i="11"/>
  <c r="G12" i="11"/>
  <c r="G11" i="11"/>
  <c r="G9" i="11"/>
  <c r="G10" i="11" s="1"/>
  <c r="I10" i="11" s="1"/>
  <c r="G7" i="11"/>
  <c r="I5" i="11" l="1"/>
  <c r="G44" i="11"/>
  <c r="I44" i="11" s="1"/>
  <c r="G47" i="11"/>
  <c r="I47" i="11" s="1"/>
  <c r="G60" i="11"/>
  <c r="I60" i="11" s="1"/>
  <c r="G56" i="11"/>
  <c r="I56" i="11" s="1"/>
  <c r="G20" i="11"/>
  <c r="I20" i="11" s="1"/>
  <c r="G32" i="11"/>
  <c r="I32" i="11" s="1"/>
  <c r="G8" i="11"/>
  <c r="I8" i="11" s="1"/>
  <c r="G30" i="11"/>
  <c r="I30" i="11" s="1"/>
  <c r="G17" i="11"/>
  <c r="I17" i="11" s="1"/>
  <c r="C80" i="11" l="1"/>
  <c r="G6" i="11"/>
  <c r="G75" i="11" s="1"/>
  <c r="I6" i="11" l="1"/>
  <c r="I74" i="11" s="1"/>
  <c r="H73" i="11"/>
  <c r="L76" i="11" l="1"/>
  <c r="E79" i="11"/>
  <c r="G79" i="11" s="1"/>
  <c r="E78" i="11" l="1"/>
  <c r="E80" i="11" s="1"/>
  <c r="G78" i="11" l="1"/>
  <c r="G80" i="11"/>
</calcChain>
</file>

<file path=xl/sharedStrings.xml><?xml version="1.0" encoding="utf-8"?>
<sst xmlns="http://schemas.openxmlformats.org/spreadsheetml/2006/main" count="74" uniqueCount="61">
  <si>
    <t xml:space="preserve">Перечень контрактов (МК), заключенных на поставку продуктов питания </t>
  </si>
  <si>
    <t>№ п/п</t>
  </si>
  <si>
    <t>Предмет МК кратко                                                 (мясо,  молоко, прочие)</t>
  </si>
  <si>
    <t>№, дата МК</t>
  </si>
  <si>
    <t xml:space="preserve">Поставщик </t>
  </si>
  <si>
    <t>02- бюджет</t>
  </si>
  <si>
    <t>03- внебюджет</t>
  </si>
  <si>
    <t>Сумма</t>
  </si>
  <si>
    <t>Мясо говядины</t>
  </si>
  <si>
    <t>Фрукты</t>
  </si>
  <si>
    <t>Итого 02</t>
  </si>
  <si>
    <t>Итого 03</t>
  </si>
  <si>
    <t>Всего</t>
  </si>
  <si>
    <t>Ассигнования</t>
  </si>
  <si>
    <t>02</t>
  </si>
  <si>
    <t>03</t>
  </si>
  <si>
    <t>цена</t>
  </si>
  <si>
    <t>кол-во</t>
  </si>
  <si>
    <t>ИП Лохманова</t>
  </si>
  <si>
    <t>Яйцо</t>
  </si>
  <si>
    <t>ИП Кунижев</t>
  </si>
  <si>
    <t xml:space="preserve">Цыпленок </t>
  </si>
  <si>
    <t>Заключено</t>
  </si>
  <si>
    <t>остаток</t>
  </si>
  <si>
    <t>Остаток 02</t>
  </si>
  <si>
    <t>Остаток 03</t>
  </si>
  <si>
    <t>вода питьевая</t>
  </si>
  <si>
    <t>Печень говяжья</t>
  </si>
  <si>
    <t>199/МГ/23 от 27.12.2022</t>
  </si>
  <si>
    <t>199/ЦБ/23 от 26.12.2022</t>
  </si>
  <si>
    <t>Рыба</t>
  </si>
  <si>
    <t>199/Р/23 от 26.12.2022</t>
  </si>
  <si>
    <t>199/Я/23 от 26.12.2022</t>
  </si>
  <si>
    <t>Консервы,макароны,напитки</t>
  </si>
  <si>
    <t>Бакалея фруктосодержащая</t>
  </si>
  <si>
    <t>199/КМН/23 от 26.12.2022</t>
  </si>
  <si>
    <t>199/БФ/23 от 26.12.2022</t>
  </si>
  <si>
    <t>Овощи</t>
  </si>
  <si>
    <t>199/О/23 от 26.12.2022</t>
  </si>
  <si>
    <t>199/Ф/23 от 26.12.2022</t>
  </si>
  <si>
    <t>199/ПГ/23 от 26.12.2022</t>
  </si>
  <si>
    <t>ООО "Арктика"</t>
  </si>
  <si>
    <t>Молочная продукция</t>
  </si>
  <si>
    <t>199/МП/23 от 27.12.2022</t>
  </si>
  <si>
    <t>ООО "Аксайский хлебокомбинат"</t>
  </si>
  <si>
    <t>Хлеб</t>
  </si>
  <si>
    <t>199/Х/23 от 27.12.2022</t>
  </si>
  <si>
    <t>Кондитерские изделия</t>
  </si>
  <si>
    <t>199/КИ/23 от 26.12.2022</t>
  </si>
  <si>
    <t>Крупы,мука</t>
  </si>
  <si>
    <t>Сахар,соль,дрожжи</t>
  </si>
  <si>
    <t>199/ССД/23 от 26.12.2022</t>
  </si>
  <si>
    <t>ООО "Акватика"</t>
  </si>
  <si>
    <t>199/23 от 09.01.2023</t>
  </si>
  <si>
    <t>в МАДОУ № 199    на 2023 год</t>
  </si>
  <si>
    <t>ООО "ЮГОПТ"</t>
  </si>
  <si>
    <t>бакалея</t>
  </si>
  <si>
    <t>199/Б/23 от 23.01.2023</t>
  </si>
  <si>
    <t>ООО "СП АРПАЧИНСКОЕ "</t>
  </si>
  <si>
    <t>фрукты</t>
  </si>
  <si>
    <t>199/Ф-2/23 от 06.02.2023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</si>
</sst>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₽&quot;_-;\-* #,##0.00\ &quot;₽&quot;_-;_-* &quot;-&quot;??\ &quot;₽&quot;_-;_-@_-"/>
    <numFmt numFmtId="164" formatCode="#,##0.00_ ;\-#,##0.00\ "/>
    <numFmt numFmtId="165" formatCode="#,##0.00\ &quot;₽&quot;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wrapText="1"/>
    </xf>
    <xf numFmtId="0" fontId="3" fillId="5" borderId="1" xfId="0" applyFont="1" applyFill="1" applyBorder="1" applyAlignment="1">
      <alignment horizontal="center" wrapText="1"/>
    </xf>
    <xf numFmtId="2" fontId="0" fillId="0" borderId="0" xfId="0" applyNumberFormat="1" applyAlignment="1">
      <alignment wrapText="1"/>
    </xf>
    <xf numFmtId="0" fontId="8" fillId="0" borderId="1" xfId="0" applyFont="1" applyBorder="1" applyAlignment="1">
      <alignment horizontal="center" wrapText="1"/>
    </xf>
    <xf numFmtId="4" fontId="7" fillId="3" borderId="1" xfId="0" applyNumberFormat="1" applyFont="1" applyFill="1" applyBorder="1" applyAlignment="1">
      <alignment wrapText="1"/>
    </xf>
    <xf numFmtId="4" fontId="0" fillId="4" borderId="1" xfId="0" applyNumberFormat="1" applyFont="1" applyFill="1" applyBorder="1" applyAlignment="1">
      <alignment wrapText="1"/>
    </xf>
    <xf numFmtId="4" fontId="7" fillId="4" borderId="1" xfId="0" applyNumberFormat="1" applyFont="1" applyFill="1" applyBorder="1" applyAlignment="1">
      <alignment wrapText="1"/>
    </xf>
    <xf numFmtId="4" fontId="0" fillId="5" borderId="1" xfId="0" applyNumberFormat="1" applyFont="1" applyFill="1" applyBorder="1" applyAlignment="1">
      <alignment wrapText="1"/>
    </xf>
    <xf numFmtId="2" fontId="3" fillId="0" borderId="5" xfId="0" applyNumberFormat="1" applyFont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165" fontId="3" fillId="0" borderId="5" xfId="0" applyNumberFormat="1" applyFont="1" applyBorder="1" applyAlignment="1">
      <alignment horizontal="right" vertical="top" wrapText="1"/>
    </xf>
    <xf numFmtId="165" fontId="5" fillId="2" borderId="1" xfId="0" applyNumberFormat="1" applyFont="1" applyFill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right" wrapText="1"/>
    </xf>
    <xf numFmtId="165" fontId="0" fillId="3" borderId="1" xfId="0" applyNumberFormat="1" applyFont="1" applyFill="1" applyBorder="1" applyAlignment="1">
      <alignment horizontal="right" wrapText="1"/>
    </xf>
    <xf numFmtId="165" fontId="0" fillId="4" borderId="1" xfId="0" applyNumberFormat="1" applyFont="1" applyFill="1" applyBorder="1" applyAlignment="1">
      <alignment horizontal="right" wrapText="1"/>
    </xf>
    <xf numFmtId="165" fontId="0" fillId="5" borderId="1" xfId="0" applyNumberFormat="1" applyFont="1" applyFill="1" applyBorder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5" xfId="0" applyFont="1" applyBorder="1" applyAlignment="1">
      <alignment horizontal="right" vertical="top" wrapText="1"/>
    </xf>
    <xf numFmtId="0" fontId="5" fillId="2" borderId="1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0" fillId="3" borderId="1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horizontal="right" wrapText="1"/>
    </xf>
    <xf numFmtId="0" fontId="0" fillId="5" borderId="1" xfId="0" applyFont="1" applyFill="1" applyBorder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5" fillId="5" borderId="3" xfId="0" applyFont="1" applyFill="1" applyBorder="1" applyAlignment="1">
      <alignment horizontal="right" wrapText="1"/>
    </xf>
    <xf numFmtId="165" fontId="5" fillId="5" borderId="3" xfId="0" applyNumberFormat="1" applyFont="1" applyFill="1" applyBorder="1" applyAlignment="1">
      <alignment horizontal="right" wrapText="1"/>
    </xf>
    <xf numFmtId="165" fontId="5" fillId="5" borderId="1" xfId="0" applyNumberFormat="1" applyFont="1" applyFill="1" applyBorder="1" applyAlignment="1">
      <alignment horizontal="right" wrapText="1"/>
    </xf>
    <xf numFmtId="4" fontId="4" fillId="5" borderId="1" xfId="0" applyNumberFormat="1" applyFont="1" applyFill="1" applyBorder="1" applyAlignment="1">
      <alignment horizontal="right" wrapText="1"/>
    </xf>
    <xf numFmtId="4" fontId="9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165" fontId="13" fillId="5" borderId="1" xfId="0" applyNumberFormat="1" applyFont="1" applyFill="1" applyBorder="1" applyAlignment="1">
      <alignment horizontal="right" wrapText="1"/>
    </xf>
    <xf numFmtId="0" fontId="5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  <xf numFmtId="2" fontId="7" fillId="0" borderId="0" xfId="0" applyNumberFormat="1" applyFont="1" applyAlignment="1">
      <alignment wrapText="1"/>
    </xf>
    <xf numFmtId="4" fontId="9" fillId="2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wrapText="1"/>
    </xf>
    <xf numFmtId="165" fontId="0" fillId="0" borderId="0" xfId="0" applyNumberFormat="1" applyAlignment="1">
      <alignment wrapText="1"/>
    </xf>
    <xf numFmtId="0" fontId="5" fillId="2" borderId="1" xfId="0" applyFont="1" applyFill="1" applyBorder="1" applyAlignment="1">
      <alignment wrapText="1"/>
    </xf>
    <xf numFmtId="0" fontId="2" fillId="0" borderId="0" xfId="0" applyFont="1" applyAlignment="1">
      <alignment horizontal="center" wrapText="1"/>
    </xf>
    <xf numFmtId="4" fontId="9" fillId="5" borderId="4" xfId="0" applyNumberFormat="1" applyFont="1" applyFill="1" applyBorder="1" applyAlignment="1">
      <alignment horizontal="right" wrapText="1"/>
    </xf>
    <xf numFmtId="4" fontId="9" fillId="2" borderId="4" xfId="0" applyNumberFormat="1" applyFont="1" applyFill="1" applyBorder="1" applyAlignment="1">
      <alignment horizontal="right" wrapText="1"/>
    </xf>
    <xf numFmtId="0" fontId="18" fillId="5" borderId="1" xfId="0" applyFont="1" applyFill="1" applyBorder="1" applyAlignment="1">
      <alignment horizontal="center" wrapText="1"/>
    </xf>
    <xf numFmtId="49" fontId="7" fillId="3" borderId="1" xfId="0" applyNumberFormat="1" applyFont="1" applyFill="1" applyBorder="1" applyAlignment="1">
      <alignment horizontal="center" wrapText="1"/>
    </xf>
    <xf numFmtId="165" fontId="7" fillId="3" borderId="2" xfId="1" applyNumberFormat="1" applyFont="1" applyFill="1" applyBorder="1" applyAlignment="1">
      <alignment vertical="center" wrapText="1"/>
    </xf>
    <xf numFmtId="49" fontId="7" fillId="6" borderId="1" xfId="0" applyNumberFormat="1" applyFont="1" applyFill="1" applyBorder="1" applyAlignment="1">
      <alignment horizontal="center" wrapText="1"/>
    </xf>
    <xf numFmtId="165" fontId="7" fillId="6" borderId="2" xfId="0" applyNumberFormat="1" applyFont="1" applyFill="1" applyBorder="1" applyAlignment="1">
      <alignment wrapText="1"/>
    </xf>
    <xf numFmtId="165" fontId="18" fillId="5" borderId="1" xfId="0" applyNumberFormat="1" applyFont="1" applyFill="1" applyBorder="1" applyAlignment="1">
      <alignment horizontal="center" wrapText="1"/>
    </xf>
    <xf numFmtId="4" fontId="17" fillId="5" borderId="4" xfId="0" applyNumberFormat="1" applyFont="1" applyFill="1" applyBorder="1" applyAlignment="1">
      <alignment horizontal="right" wrapText="1"/>
    </xf>
    <xf numFmtId="2" fontId="16" fillId="0" borderId="5" xfId="0" applyNumberFormat="1" applyFont="1" applyBorder="1" applyAlignment="1">
      <alignment horizontal="center" vertical="top" wrapText="1"/>
    </xf>
    <xf numFmtId="165" fontId="0" fillId="2" borderId="0" xfId="0" applyNumberFormat="1" applyFill="1" applyBorder="1" applyAlignment="1">
      <alignment horizontal="right" wrapText="1"/>
    </xf>
    <xf numFmtId="0" fontId="0" fillId="2" borderId="0" xfId="0" applyFill="1" applyBorder="1" applyAlignment="1">
      <alignment wrapText="1"/>
    </xf>
    <xf numFmtId="4" fontId="19" fillId="4" borderId="1" xfId="0" applyNumberFormat="1" applyFont="1" applyFill="1" applyBorder="1" applyAlignment="1">
      <alignment wrapText="1"/>
    </xf>
    <xf numFmtId="165" fontId="13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wrapText="1"/>
    </xf>
    <xf numFmtId="165" fontId="15" fillId="2" borderId="1" xfId="0" applyNumberFormat="1" applyFont="1" applyFill="1" applyBorder="1" applyAlignment="1">
      <alignment wrapText="1"/>
    </xf>
    <xf numFmtId="0" fontId="5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7" fillId="6" borderId="2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5" fontId="7" fillId="3" borderId="2" xfId="1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165" fontId="15" fillId="2" borderId="4" xfId="0" applyNumberFormat="1" applyFont="1" applyFill="1" applyBorder="1" applyAlignment="1">
      <alignment wrapText="1"/>
    </xf>
    <xf numFmtId="0" fontId="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5" fontId="7" fillId="3" borderId="4" xfId="1" applyNumberFormat="1" applyFont="1" applyFill="1" applyBorder="1" applyAlignment="1">
      <alignment horizontal="center" vertical="center" wrapText="1"/>
    </xf>
    <xf numFmtId="165" fontId="7" fillId="6" borderId="4" xfId="1" applyNumberFormat="1" applyFont="1" applyFill="1" applyBorder="1" applyAlignment="1">
      <alignment horizontal="center" vertical="center" wrapText="1"/>
    </xf>
    <xf numFmtId="165" fontId="18" fillId="5" borderId="4" xfId="0" applyNumberFormat="1" applyFont="1" applyFill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left" wrapText="1"/>
    </xf>
    <xf numFmtId="165" fontId="7" fillId="2" borderId="1" xfId="0" applyNumberFormat="1" applyFont="1" applyFill="1" applyBorder="1" applyAlignment="1">
      <alignment horizontal="left" wrapText="1"/>
    </xf>
    <xf numFmtId="164" fontId="7" fillId="3" borderId="2" xfId="1" applyNumberFormat="1" applyFont="1" applyFill="1" applyBorder="1" applyAlignment="1">
      <alignment horizontal="center" wrapText="1"/>
    </xf>
    <xf numFmtId="164" fontId="7" fillId="3" borderId="4" xfId="1" applyNumberFormat="1" applyFont="1" applyFill="1" applyBorder="1" applyAlignment="1">
      <alignment horizontal="center" wrapText="1"/>
    </xf>
    <xf numFmtId="164" fontId="7" fillId="6" borderId="2" xfId="1" applyNumberFormat="1" applyFont="1" applyFill="1" applyBorder="1" applyAlignment="1">
      <alignment horizontal="center" wrapText="1"/>
    </xf>
    <xf numFmtId="164" fontId="7" fillId="6" borderId="4" xfId="1" applyNumberFormat="1" applyFont="1" applyFill="1" applyBorder="1" applyAlignment="1">
      <alignment horizontal="center" wrapText="1"/>
    </xf>
    <xf numFmtId="165" fontId="18" fillId="5" borderId="2" xfId="0" applyNumberFormat="1" applyFont="1" applyFill="1" applyBorder="1" applyAlignment="1">
      <alignment horizontal="center" wrapText="1"/>
    </xf>
    <xf numFmtId="165" fontId="18" fillId="5" borderId="4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2"/>
  <sheetViews>
    <sheetView tabSelected="1" workbookViewId="0">
      <selection activeCell="C10" sqref="C10"/>
    </sheetView>
  </sheetViews>
  <sheetFormatPr defaultColWidth="9.109375" defaultRowHeight="14.4" x14ac:dyDescent="0.3"/>
  <cols>
    <col min="1" max="1" width="3.88671875" style="45" customWidth="1"/>
    <col min="2" max="2" width="17.6640625" style="90" customWidth="1"/>
    <col min="3" max="3" width="20.109375" style="2" customWidth="1"/>
    <col min="4" max="4" width="14.5546875" style="78" hidden="1" customWidth="1"/>
    <col min="5" max="5" width="8.5546875" style="33" hidden="1" customWidth="1"/>
    <col min="6" max="6" width="12.33203125" style="24" hidden="1" customWidth="1"/>
    <col min="7" max="7" width="22.109375" style="24" hidden="1" customWidth="1"/>
    <col min="8" max="8" width="14.33203125" style="2" hidden="1" customWidth="1"/>
    <col min="9" max="9" width="14.6640625" style="2" hidden="1" customWidth="1"/>
    <col min="10" max="11" width="10.88671875" style="2" hidden="1" customWidth="1"/>
    <col min="12" max="12" width="13.6640625" style="2" customWidth="1"/>
    <col min="13" max="13" width="11.5546875" style="2" bestFit="1" customWidth="1"/>
    <col min="14" max="16384" width="9.109375" style="2"/>
  </cols>
  <sheetData>
    <row r="1" spans="1:13" ht="18.75" customHeight="1" x14ac:dyDescent="0.3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60"/>
      <c r="K1" s="60"/>
    </row>
    <row r="2" spans="1:13" ht="18.75" customHeight="1" x14ac:dyDescent="0.3">
      <c r="A2" s="123" t="s">
        <v>54</v>
      </c>
      <c r="B2" s="123"/>
      <c r="C2" s="123"/>
      <c r="D2" s="123"/>
      <c r="E2" s="123"/>
      <c r="F2" s="123"/>
      <c r="G2" s="123"/>
      <c r="H2" s="123"/>
      <c r="I2" s="123"/>
      <c r="J2" s="60"/>
      <c r="K2" s="60"/>
    </row>
    <row r="3" spans="1:13" ht="18.75" customHeight="1" x14ac:dyDescent="0.3">
      <c r="A3" s="41"/>
      <c r="B3" s="46"/>
      <c r="C3" s="60"/>
      <c r="D3" s="41"/>
      <c r="E3" s="25"/>
      <c r="F3" s="16"/>
      <c r="G3" s="16"/>
      <c r="H3" s="60"/>
      <c r="I3" s="60"/>
      <c r="J3" s="60"/>
      <c r="K3" s="60"/>
    </row>
    <row r="4" spans="1:13" ht="45.75" customHeight="1" x14ac:dyDescent="0.3">
      <c r="A4" s="3" t="s">
        <v>1</v>
      </c>
      <c r="B4" s="47" t="s">
        <v>4</v>
      </c>
      <c r="C4" s="1" t="s">
        <v>2</v>
      </c>
      <c r="D4" s="1" t="s">
        <v>3</v>
      </c>
      <c r="E4" s="26" t="s">
        <v>17</v>
      </c>
      <c r="F4" s="17" t="s">
        <v>16</v>
      </c>
      <c r="G4" s="17" t="s">
        <v>7</v>
      </c>
      <c r="H4" s="14" t="s">
        <v>5</v>
      </c>
      <c r="I4" s="14" t="s">
        <v>6</v>
      </c>
      <c r="J4" s="70" t="s">
        <v>24</v>
      </c>
      <c r="K4" s="70" t="s">
        <v>25</v>
      </c>
    </row>
    <row r="5" spans="1:13" ht="36" customHeight="1" x14ac:dyDescent="0.35">
      <c r="A5" s="96">
        <v>1</v>
      </c>
      <c r="B5" s="97" t="s">
        <v>20</v>
      </c>
      <c r="C5" s="126" t="s">
        <v>8</v>
      </c>
      <c r="D5" s="82" t="s">
        <v>28</v>
      </c>
      <c r="E5" s="27">
        <v>2450</v>
      </c>
      <c r="F5" s="18">
        <v>638</v>
      </c>
      <c r="G5" s="50">
        <f>E5*F5</f>
        <v>1563100</v>
      </c>
      <c r="H5" s="38">
        <v>900000</v>
      </c>
      <c r="I5" s="39">
        <f>G5-H5</f>
        <v>663100</v>
      </c>
      <c r="J5" s="69"/>
      <c r="K5" s="61"/>
      <c r="M5" s="58"/>
    </row>
    <row r="6" spans="1:13" ht="30" customHeight="1" x14ac:dyDescent="0.35">
      <c r="A6" s="96">
        <v>2</v>
      </c>
      <c r="B6" s="97" t="s">
        <v>20</v>
      </c>
      <c r="C6" s="34" t="s">
        <v>21</v>
      </c>
      <c r="D6" s="81" t="s">
        <v>29</v>
      </c>
      <c r="E6" s="28">
        <v>1100</v>
      </c>
      <c r="F6" s="19">
        <v>244</v>
      </c>
      <c r="G6" s="50">
        <f>E6*F6</f>
        <v>268400</v>
      </c>
      <c r="H6" s="38">
        <v>150000</v>
      </c>
      <c r="I6" s="39">
        <f>G6-H6</f>
        <v>118400</v>
      </c>
      <c r="J6" s="61"/>
      <c r="K6" s="61"/>
    </row>
    <row r="7" spans="1:13" s="57" customFormat="1" ht="30" customHeight="1" x14ac:dyDescent="0.3">
      <c r="A7" s="95">
        <v>3</v>
      </c>
      <c r="B7" s="97" t="s">
        <v>20</v>
      </c>
      <c r="C7" s="34" t="s">
        <v>30</v>
      </c>
      <c r="D7" s="82" t="s">
        <v>31</v>
      </c>
      <c r="E7" s="27">
        <v>800</v>
      </c>
      <c r="F7" s="18">
        <v>287</v>
      </c>
      <c r="G7" s="18">
        <f t="shared" ref="G7" si="0">E7*F7</f>
        <v>229600</v>
      </c>
      <c r="H7" s="15"/>
      <c r="I7" s="56"/>
      <c r="J7" s="62"/>
      <c r="K7" s="62"/>
    </row>
    <row r="8" spans="1:13" s="57" customFormat="1" ht="18" customHeight="1" x14ac:dyDescent="0.35">
      <c r="A8" s="95"/>
      <c r="B8" s="97"/>
      <c r="C8" s="34"/>
      <c r="D8" s="51"/>
      <c r="E8" s="40"/>
      <c r="F8" s="37"/>
      <c r="G8" s="50">
        <f>SUM(G7:G7)</f>
        <v>229600</v>
      </c>
      <c r="H8" s="38">
        <v>114800</v>
      </c>
      <c r="I8" s="39">
        <f>G8-H8</f>
        <v>114800</v>
      </c>
      <c r="J8" s="61"/>
      <c r="K8" s="61"/>
    </row>
    <row r="9" spans="1:13" s="57" customFormat="1" ht="25.5" customHeight="1" x14ac:dyDescent="0.3">
      <c r="A9" s="96">
        <v>4</v>
      </c>
      <c r="B9" s="97" t="s">
        <v>20</v>
      </c>
      <c r="C9" s="127" t="s">
        <v>19</v>
      </c>
      <c r="D9" s="84" t="s">
        <v>32</v>
      </c>
      <c r="E9" s="27">
        <v>44460</v>
      </c>
      <c r="F9" s="18">
        <v>9</v>
      </c>
      <c r="G9" s="18">
        <f t="shared" ref="G9" si="1">E9*F9</f>
        <v>400140</v>
      </c>
      <c r="H9" s="15"/>
      <c r="I9" s="56"/>
      <c r="J9" s="62"/>
      <c r="K9" s="62"/>
    </row>
    <row r="10" spans="1:13" s="57" customFormat="1" ht="18" customHeight="1" x14ac:dyDescent="0.35">
      <c r="A10" s="128"/>
      <c r="B10" s="97"/>
      <c r="C10" s="34"/>
      <c r="D10" s="51"/>
      <c r="E10" s="40"/>
      <c r="F10" s="37"/>
      <c r="G10" s="50">
        <f>SUM(G9:G9)</f>
        <v>400140</v>
      </c>
      <c r="H10" s="38">
        <v>200140</v>
      </c>
      <c r="I10" s="39">
        <f>G10-H10</f>
        <v>200000</v>
      </c>
      <c r="J10" s="61"/>
      <c r="K10" s="61"/>
    </row>
    <row r="11" spans="1:13" s="57" customFormat="1" ht="16.2" customHeight="1" x14ac:dyDescent="0.3">
      <c r="A11" s="124">
        <v>5</v>
      </c>
      <c r="B11" s="125" t="s">
        <v>20</v>
      </c>
      <c r="C11" s="129" t="s">
        <v>33</v>
      </c>
      <c r="D11" s="106" t="s">
        <v>35</v>
      </c>
      <c r="E11" s="27">
        <v>480</v>
      </c>
      <c r="F11" s="18">
        <v>151</v>
      </c>
      <c r="G11" s="18">
        <f t="shared" ref="G11:G16" si="2">E11*F11</f>
        <v>72480</v>
      </c>
      <c r="H11" s="15"/>
      <c r="I11" s="56"/>
      <c r="J11" s="62"/>
      <c r="K11" s="62"/>
    </row>
    <row r="12" spans="1:13" s="57" customFormat="1" ht="18" customHeight="1" x14ac:dyDescent="0.3">
      <c r="A12" s="124"/>
      <c r="B12" s="125"/>
      <c r="C12" s="129"/>
      <c r="D12" s="106"/>
      <c r="E12" s="27">
        <v>200</v>
      </c>
      <c r="F12" s="18">
        <v>150</v>
      </c>
      <c r="G12" s="18">
        <f t="shared" si="2"/>
        <v>30000</v>
      </c>
      <c r="H12" s="15"/>
      <c r="I12" s="56"/>
      <c r="J12" s="62"/>
      <c r="K12" s="62"/>
    </row>
    <row r="13" spans="1:13" s="57" customFormat="1" ht="4.8" customHeight="1" x14ac:dyDescent="0.3">
      <c r="A13" s="124"/>
      <c r="B13" s="125"/>
      <c r="C13" s="129"/>
      <c r="D13" s="106"/>
      <c r="E13" s="27">
        <v>300</v>
      </c>
      <c r="F13" s="18">
        <v>122</v>
      </c>
      <c r="G13" s="18">
        <f t="shared" si="2"/>
        <v>36600</v>
      </c>
      <c r="H13" s="15"/>
      <c r="I13" s="56"/>
      <c r="J13" s="62"/>
      <c r="K13" s="62"/>
    </row>
    <row r="14" spans="1:13" s="57" customFormat="1" ht="18" hidden="1" customHeight="1" x14ac:dyDescent="0.3">
      <c r="A14" s="124"/>
      <c r="B14" s="125"/>
      <c r="C14" s="129"/>
      <c r="D14" s="106"/>
      <c r="E14" s="27">
        <v>45</v>
      </c>
      <c r="F14" s="18">
        <v>320</v>
      </c>
      <c r="G14" s="18">
        <f t="shared" si="2"/>
        <v>14400</v>
      </c>
      <c r="H14" s="15"/>
      <c r="I14" s="56"/>
      <c r="J14" s="62"/>
      <c r="K14" s="62"/>
    </row>
    <row r="15" spans="1:13" s="57" customFormat="1" ht="18" hidden="1" customHeight="1" x14ac:dyDescent="0.3">
      <c r="A15" s="124"/>
      <c r="B15" s="125"/>
      <c r="C15" s="129"/>
      <c r="D15" s="106"/>
      <c r="E15" s="27">
        <v>35</v>
      </c>
      <c r="F15" s="18">
        <v>638</v>
      </c>
      <c r="G15" s="18">
        <f t="shared" si="2"/>
        <v>22330</v>
      </c>
      <c r="H15" s="15"/>
      <c r="I15" s="56"/>
      <c r="J15" s="62"/>
      <c r="K15" s="62"/>
    </row>
    <row r="16" spans="1:13" s="57" customFormat="1" ht="18" hidden="1" customHeight="1" x14ac:dyDescent="0.3">
      <c r="A16" s="124"/>
      <c r="B16" s="125"/>
      <c r="C16" s="129"/>
      <c r="D16" s="106"/>
      <c r="E16" s="27">
        <v>520</v>
      </c>
      <c r="F16" s="18">
        <v>70</v>
      </c>
      <c r="G16" s="18">
        <f t="shared" si="2"/>
        <v>36400</v>
      </c>
      <c r="H16" s="15"/>
      <c r="I16" s="56"/>
      <c r="J16" s="62"/>
      <c r="K16" s="62"/>
    </row>
    <row r="17" spans="1:11" s="57" customFormat="1" ht="18" customHeight="1" x14ac:dyDescent="0.35">
      <c r="A17" s="96"/>
      <c r="B17" s="97"/>
      <c r="C17" s="34"/>
      <c r="D17" s="51"/>
      <c r="E17" s="40"/>
      <c r="F17" s="37"/>
      <c r="G17" s="50">
        <f>SUM(G11:G16)</f>
        <v>212210</v>
      </c>
      <c r="H17" s="38">
        <v>161333.70000000001</v>
      </c>
      <c r="I17" s="39">
        <f>G17-H17</f>
        <v>50876.299999999988</v>
      </c>
      <c r="J17" s="61"/>
      <c r="K17" s="61"/>
    </row>
    <row r="18" spans="1:11" s="57" customFormat="1" ht="18" customHeight="1" x14ac:dyDescent="0.3">
      <c r="A18" s="124">
        <v>6</v>
      </c>
      <c r="B18" s="125" t="s">
        <v>20</v>
      </c>
      <c r="C18" s="129" t="s">
        <v>34</v>
      </c>
      <c r="D18" s="124" t="s">
        <v>36</v>
      </c>
      <c r="E18" s="27">
        <v>4450</v>
      </c>
      <c r="F18" s="18">
        <v>52</v>
      </c>
      <c r="G18" s="18">
        <f t="shared" ref="G18:G19" si="3">E18*F18</f>
        <v>231400</v>
      </c>
      <c r="H18" s="15"/>
      <c r="I18" s="56"/>
      <c r="J18" s="62"/>
      <c r="K18" s="62"/>
    </row>
    <row r="19" spans="1:11" s="57" customFormat="1" ht="18" customHeight="1" x14ac:dyDescent="0.3">
      <c r="A19" s="124"/>
      <c r="B19" s="125"/>
      <c r="C19" s="129"/>
      <c r="D19" s="124"/>
      <c r="E19" s="27">
        <v>480</v>
      </c>
      <c r="F19" s="18">
        <v>120</v>
      </c>
      <c r="G19" s="18">
        <f t="shared" si="3"/>
        <v>57600</v>
      </c>
      <c r="H19" s="15"/>
      <c r="I19" s="56"/>
      <c r="J19" s="62"/>
      <c r="K19" s="62"/>
    </row>
    <row r="20" spans="1:11" s="57" customFormat="1" ht="18" customHeight="1" x14ac:dyDescent="0.35">
      <c r="A20" s="95"/>
      <c r="B20" s="97"/>
      <c r="C20" s="34"/>
      <c r="D20" s="51"/>
      <c r="E20" s="40"/>
      <c r="F20" s="37"/>
      <c r="G20" s="50">
        <f>SUM(G18:G19)</f>
        <v>289000</v>
      </c>
      <c r="H20" s="38">
        <v>200000</v>
      </c>
      <c r="I20" s="39">
        <f>G20-H20</f>
        <v>89000</v>
      </c>
      <c r="J20" s="61"/>
      <c r="K20" s="61"/>
    </row>
    <row r="21" spans="1:11" s="57" customFormat="1" ht="18" customHeight="1" x14ac:dyDescent="0.3">
      <c r="A21" s="103">
        <v>7</v>
      </c>
      <c r="B21" s="109" t="s">
        <v>20</v>
      </c>
      <c r="C21" s="111" t="s">
        <v>37</v>
      </c>
      <c r="D21" s="103" t="s">
        <v>38</v>
      </c>
      <c r="E21" s="27">
        <v>8000</v>
      </c>
      <c r="F21" s="18">
        <v>46</v>
      </c>
      <c r="G21" s="18">
        <f t="shared" ref="G21:G29" si="4">E21*F21</f>
        <v>368000</v>
      </c>
      <c r="H21" s="15"/>
      <c r="I21" s="56"/>
      <c r="J21" s="62"/>
      <c r="K21" s="62"/>
    </row>
    <row r="22" spans="1:11" s="57" customFormat="1" ht="18" customHeight="1" x14ac:dyDescent="0.3">
      <c r="A22" s="105"/>
      <c r="B22" s="110"/>
      <c r="C22" s="114"/>
      <c r="D22" s="105"/>
      <c r="E22" s="27">
        <v>3000</v>
      </c>
      <c r="F22" s="18">
        <v>37</v>
      </c>
      <c r="G22" s="18">
        <f t="shared" si="4"/>
        <v>111000</v>
      </c>
      <c r="H22" s="15"/>
      <c r="I22" s="56"/>
      <c r="J22" s="62"/>
      <c r="K22" s="62"/>
    </row>
    <row r="23" spans="1:11" s="57" customFormat="1" ht="1.8" customHeight="1" x14ac:dyDescent="0.3">
      <c r="A23" s="105"/>
      <c r="B23" s="110"/>
      <c r="C23" s="114"/>
      <c r="D23" s="105"/>
      <c r="E23" s="27">
        <v>2500</v>
      </c>
      <c r="F23" s="18">
        <v>42</v>
      </c>
      <c r="G23" s="18">
        <f t="shared" si="4"/>
        <v>105000</v>
      </c>
      <c r="H23" s="15"/>
      <c r="I23" s="56"/>
      <c r="J23" s="62"/>
      <c r="K23" s="62"/>
    </row>
    <row r="24" spans="1:11" s="57" customFormat="1" ht="18" hidden="1" customHeight="1" x14ac:dyDescent="0.3">
      <c r="A24" s="105"/>
      <c r="B24" s="110"/>
      <c r="C24" s="114"/>
      <c r="D24" s="105"/>
      <c r="E24" s="27">
        <v>2000</v>
      </c>
      <c r="F24" s="18">
        <v>35</v>
      </c>
      <c r="G24" s="18">
        <f t="shared" si="4"/>
        <v>70000</v>
      </c>
      <c r="H24" s="15"/>
      <c r="I24" s="56"/>
      <c r="J24" s="62"/>
      <c r="K24" s="62"/>
    </row>
    <row r="25" spans="1:11" s="57" customFormat="1" ht="18" hidden="1" customHeight="1" x14ac:dyDescent="0.3">
      <c r="A25" s="105"/>
      <c r="B25" s="110"/>
      <c r="C25" s="114"/>
      <c r="D25" s="105"/>
      <c r="E25" s="27">
        <v>1800</v>
      </c>
      <c r="F25" s="18">
        <v>46</v>
      </c>
      <c r="G25" s="18">
        <f t="shared" si="4"/>
        <v>82800</v>
      </c>
      <c r="H25" s="15"/>
      <c r="I25" s="56"/>
      <c r="J25" s="62"/>
      <c r="K25" s="62"/>
    </row>
    <row r="26" spans="1:11" s="57" customFormat="1" ht="18" hidden="1" customHeight="1" x14ac:dyDescent="0.3">
      <c r="A26" s="105"/>
      <c r="B26" s="110"/>
      <c r="C26" s="114"/>
      <c r="D26" s="105"/>
      <c r="E26" s="27">
        <v>300</v>
      </c>
      <c r="F26" s="18">
        <v>95</v>
      </c>
      <c r="G26" s="18">
        <f t="shared" si="4"/>
        <v>28500</v>
      </c>
      <c r="H26" s="15"/>
      <c r="I26" s="56"/>
      <c r="J26" s="62"/>
      <c r="K26" s="62"/>
    </row>
    <row r="27" spans="1:11" s="57" customFormat="1" ht="18" hidden="1" customHeight="1" x14ac:dyDescent="0.3">
      <c r="A27" s="105"/>
      <c r="B27" s="110"/>
      <c r="C27" s="114"/>
      <c r="D27" s="105"/>
      <c r="E27" s="27">
        <v>100</v>
      </c>
      <c r="F27" s="18">
        <v>153</v>
      </c>
      <c r="G27" s="18">
        <f t="shared" si="4"/>
        <v>15300</v>
      </c>
      <c r="H27" s="15"/>
      <c r="I27" s="56"/>
      <c r="J27" s="62"/>
      <c r="K27" s="62"/>
    </row>
    <row r="28" spans="1:11" s="57" customFormat="1" ht="18" hidden="1" customHeight="1" x14ac:dyDescent="0.3">
      <c r="A28" s="105"/>
      <c r="B28" s="110"/>
      <c r="C28" s="114"/>
      <c r="D28" s="105"/>
      <c r="E28" s="27">
        <v>100</v>
      </c>
      <c r="F28" s="18">
        <v>89</v>
      </c>
      <c r="G28" s="18">
        <f t="shared" si="4"/>
        <v>8900</v>
      </c>
      <c r="H28" s="15"/>
      <c r="I28" s="56"/>
      <c r="J28" s="62"/>
      <c r="K28" s="62"/>
    </row>
    <row r="29" spans="1:11" s="57" customFormat="1" ht="18" hidden="1" customHeight="1" x14ac:dyDescent="0.3">
      <c r="A29" s="104"/>
      <c r="B29" s="113"/>
      <c r="C29" s="112"/>
      <c r="D29" s="104"/>
      <c r="E29" s="27">
        <v>200</v>
      </c>
      <c r="F29" s="18">
        <v>102</v>
      </c>
      <c r="G29" s="18">
        <f t="shared" si="4"/>
        <v>20400</v>
      </c>
      <c r="H29" s="15"/>
      <c r="I29" s="56"/>
      <c r="J29" s="62"/>
      <c r="K29" s="62"/>
    </row>
    <row r="30" spans="1:11" s="57" customFormat="1" ht="18" customHeight="1" x14ac:dyDescent="0.35">
      <c r="A30" s="95"/>
      <c r="B30" s="130"/>
      <c r="C30" s="34"/>
      <c r="D30" s="51"/>
      <c r="E30" s="40"/>
      <c r="F30" s="37"/>
      <c r="G30" s="50">
        <f>SUM(G21:G29)</f>
        <v>809900</v>
      </c>
      <c r="H30" s="38">
        <v>500000</v>
      </c>
      <c r="I30" s="39">
        <f>G30-H30</f>
        <v>309900</v>
      </c>
      <c r="J30" s="61"/>
      <c r="K30" s="61"/>
    </row>
    <row r="31" spans="1:11" s="57" customFormat="1" ht="18" customHeight="1" x14ac:dyDescent="0.3">
      <c r="A31" s="95">
        <v>8</v>
      </c>
      <c r="B31" s="97" t="s">
        <v>20</v>
      </c>
      <c r="C31" s="102" t="s">
        <v>9</v>
      </c>
      <c r="D31" s="80" t="s">
        <v>39</v>
      </c>
      <c r="E31" s="28">
        <v>3500</v>
      </c>
      <c r="F31" s="19">
        <v>97</v>
      </c>
      <c r="G31" s="18">
        <f t="shared" ref="G31" si="5">E31*F31</f>
        <v>339500</v>
      </c>
      <c r="H31" s="15"/>
      <c r="I31" s="56"/>
      <c r="J31" s="62"/>
      <c r="K31" s="62"/>
    </row>
    <row r="32" spans="1:11" s="57" customFormat="1" ht="18" customHeight="1" x14ac:dyDescent="0.35">
      <c r="A32" s="95"/>
      <c r="B32" s="130"/>
      <c r="C32" s="34"/>
      <c r="D32" s="51"/>
      <c r="E32" s="40"/>
      <c r="F32" s="37"/>
      <c r="G32" s="50">
        <f>SUM(G31:G31)</f>
        <v>339500</v>
      </c>
      <c r="H32" s="38">
        <v>200000</v>
      </c>
      <c r="I32" s="39">
        <f>G32-H32</f>
        <v>139500</v>
      </c>
      <c r="J32" s="61"/>
      <c r="K32" s="61"/>
    </row>
    <row r="33" spans="1:11" s="57" customFormat="1" ht="27" customHeight="1" x14ac:dyDescent="0.3">
      <c r="A33" s="95">
        <v>9</v>
      </c>
      <c r="B33" s="97" t="s">
        <v>20</v>
      </c>
      <c r="C33" s="127" t="s">
        <v>27</v>
      </c>
      <c r="D33" s="82" t="s">
        <v>40</v>
      </c>
      <c r="E33" s="59">
        <v>200</v>
      </c>
      <c r="F33" s="59">
        <v>363</v>
      </c>
      <c r="G33" s="18">
        <f>E33*F33</f>
        <v>72600</v>
      </c>
      <c r="H33" s="15"/>
      <c r="I33" s="56"/>
      <c r="J33" s="62"/>
      <c r="K33" s="62"/>
    </row>
    <row r="34" spans="1:11" s="57" customFormat="1" ht="18" customHeight="1" x14ac:dyDescent="0.35">
      <c r="A34" s="95"/>
      <c r="B34" s="131"/>
      <c r="C34" s="131"/>
      <c r="D34" s="88"/>
      <c r="E34" s="6"/>
      <c r="F34" s="6"/>
      <c r="G34" s="50">
        <f>G33</f>
        <v>72600</v>
      </c>
      <c r="H34" s="38">
        <v>36300</v>
      </c>
      <c r="I34" s="39">
        <v>27705.35</v>
      </c>
      <c r="J34" s="61"/>
      <c r="K34" s="61">
        <v>8594.65</v>
      </c>
    </row>
    <row r="35" spans="1:11" s="57" customFormat="1" ht="21" customHeight="1" x14ac:dyDescent="0.3">
      <c r="A35" s="103">
        <v>10</v>
      </c>
      <c r="B35" s="103" t="s">
        <v>41</v>
      </c>
      <c r="C35" s="111" t="s">
        <v>42</v>
      </c>
      <c r="D35" s="103" t="s">
        <v>43</v>
      </c>
      <c r="E35" s="59">
        <v>15260</v>
      </c>
      <c r="F35" s="59">
        <v>55</v>
      </c>
      <c r="G35" s="18">
        <f>E35*F35</f>
        <v>839300</v>
      </c>
      <c r="H35" s="59"/>
      <c r="I35" s="75"/>
      <c r="J35" s="59"/>
      <c r="K35" s="76"/>
    </row>
    <row r="36" spans="1:11" s="57" customFormat="1" ht="18" customHeight="1" x14ac:dyDescent="0.3">
      <c r="A36" s="105"/>
      <c r="B36" s="105"/>
      <c r="C36" s="114"/>
      <c r="D36" s="105"/>
      <c r="E36" s="85">
        <v>1730</v>
      </c>
      <c r="F36" s="85">
        <v>317</v>
      </c>
      <c r="G36" s="18">
        <f t="shared" ref="G36:G40" si="6">E36*F36</f>
        <v>548410</v>
      </c>
      <c r="H36" s="59"/>
      <c r="I36" s="75"/>
      <c r="J36" s="86"/>
      <c r="K36" s="87"/>
    </row>
    <row r="37" spans="1:11" s="57" customFormat="1" ht="21" hidden="1" customHeight="1" x14ac:dyDescent="0.3">
      <c r="A37" s="105"/>
      <c r="B37" s="105"/>
      <c r="C37" s="114"/>
      <c r="D37" s="105"/>
      <c r="E37" s="85">
        <v>4450</v>
      </c>
      <c r="F37" s="85">
        <v>63</v>
      </c>
      <c r="G37" s="18">
        <f t="shared" si="6"/>
        <v>280350</v>
      </c>
      <c r="H37" s="59"/>
      <c r="I37" s="75"/>
      <c r="J37" s="86"/>
      <c r="K37" s="87"/>
    </row>
    <row r="38" spans="1:11" s="57" customFormat="1" ht="21" hidden="1" customHeight="1" x14ac:dyDescent="0.3">
      <c r="A38" s="105"/>
      <c r="B38" s="105"/>
      <c r="C38" s="114"/>
      <c r="D38" s="105"/>
      <c r="E38" s="85">
        <v>250</v>
      </c>
      <c r="F38" s="85">
        <v>600</v>
      </c>
      <c r="G38" s="18">
        <f t="shared" si="6"/>
        <v>150000</v>
      </c>
      <c r="H38" s="59"/>
      <c r="I38" s="75"/>
      <c r="J38" s="86"/>
      <c r="K38" s="87"/>
    </row>
    <row r="39" spans="1:11" s="57" customFormat="1" ht="21" hidden="1" customHeight="1" x14ac:dyDescent="0.3">
      <c r="A39" s="105"/>
      <c r="B39" s="105"/>
      <c r="C39" s="114"/>
      <c r="D39" s="105"/>
      <c r="E39" s="85">
        <v>480</v>
      </c>
      <c r="F39" s="85">
        <v>244</v>
      </c>
      <c r="G39" s="18">
        <f t="shared" si="6"/>
        <v>117120</v>
      </c>
      <c r="H39" s="59"/>
      <c r="I39" s="75"/>
      <c r="J39" s="86"/>
      <c r="K39" s="87"/>
    </row>
    <row r="40" spans="1:11" s="57" customFormat="1" ht="21" hidden="1" customHeight="1" x14ac:dyDescent="0.3">
      <c r="A40" s="104"/>
      <c r="B40" s="104"/>
      <c r="C40" s="114"/>
      <c r="D40" s="104"/>
      <c r="E40" s="85">
        <v>920</v>
      </c>
      <c r="F40" s="85">
        <v>629</v>
      </c>
      <c r="G40" s="18">
        <f t="shared" si="6"/>
        <v>578680</v>
      </c>
      <c r="H40" s="59"/>
      <c r="I40" s="75"/>
      <c r="J40" s="86"/>
      <c r="K40" s="87"/>
    </row>
    <row r="41" spans="1:11" s="57" customFormat="1" ht="18" customHeight="1" x14ac:dyDescent="0.35">
      <c r="A41" s="95"/>
      <c r="B41" s="97"/>
      <c r="C41" s="132"/>
      <c r="D41" s="51"/>
      <c r="E41" s="35"/>
      <c r="F41" s="36"/>
      <c r="G41" s="50">
        <f>SUM(G35:G40)</f>
        <v>2513860</v>
      </c>
      <c r="H41" s="38">
        <v>1885395</v>
      </c>
      <c r="I41" s="39">
        <f>G41-H41</f>
        <v>628465</v>
      </c>
      <c r="J41" s="61"/>
      <c r="K41" s="61"/>
    </row>
    <row r="42" spans="1:11" s="57" customFormat="1" ht="18" customHeight="1" x14ac:dyDescent="0.3">
      <c r="A42" s="103">
        <v>11</v>
      </c>
      <c r="B42" s="109" t="s">
        <v>44</v>
      </c>
      <c r="C42" s="111" t="s">
        <v>45</v>
      </c>
      <c r="D42" s="103" t="s">
        <v>46</v>
      </c>
      <c r="E42" s="27">
        <v>3458</v>
      </c>
      <c r="F42" s="18">
        <v>55.75</v>
      </c>
      <c r="G42" s="18">
        <f>E42*F42</f>
        <v>192783.5</v>
      </c>
      <c r="H42" s="15"/>
      <c r="I42" s="56"/>
      <c r="J42" s="62"/>
      <c r="K42" s="62"/>
    </row>
    <row r="43" spans="1:11" s="57" customFormat="1" ht="18" customHeight="1" x14ac:dyDescent="0.3">
      <c r="A43" s="105"/>
      <c r="B43" s="110"/>
      <c r="C43" s="114"/>
      <c r="D43" s="105"/>
      <c r="E43" s="27">
        <v>2173</v>
      </c>
      <c r="F43" s="18">
        <v>54.6</v>
      </c>
      <c r="G43" s="18">
        <f t="shared" ref="G43" si="7">E43*F43</f>
        <v>118645.8</v>
      </c>
      <c r="H43" s="15"/>
      <c r="I43" s="56"/>
      <c r="J43" s="62"/>
      <c r="K43" s="62"/>
    </row>
    <row r="44" spans="1:11" s="57" customFormat="1" ht="18" customHeight="1" x14ac:dyDescent="0.35">
      <c r="A44" s="95"/>
      <c r="B44" s="130"/>
      <c r="C44" s="34"/>
      <c r="D44" s="51"/>
      <c r="E44" s="40"/>
      <c r="F44" s="37"/>
      <c r="G44" s="50">
        <f>SUM(G42:G43)</f>
        <v>311429.3</v>
      </c>
      <c r="H44" s="38">
        <v>160000.29999999999</v>
      </c>
      <c r="I44" s="39">
        <f>G44-H44</f>
        <v>151429</v>
      </c>
      <c r="J44" s="61"/>
      <c r="K44" s="61"/>
    </row>
    <row r="45" spans="1:11" s="57" customFormat="1" ht="18" customHeight="1" x14ac:dyDescent="0.3">
      <c r="A45" s="103">
        <v>12</v>
      </c>
      <c r="B45" s="109" t="s">
        <v>18</v>
      </c>
      <c r="C45" s="111" t="s">
        <v>47</v>
      </c>
      <c r="D45" s="103" t="s">
        <v>48</v>
      </c>
      <c r="E45" s="27">
        <v>300</v>
      </c>
      <c r="F45" s="18">
        <v>105</v>
      </c>
      <c r="G45" s="18">
        <f t="shared" ref="G45:G46" si="8">E45*F45</f>
        <v>31500</v>
      </c>
      <c r="H45" s="15"/>
      <c r="I45" s="56"/>
      <c r="J45" s="62"/>
      <c r="K45" s="62"/>
    </row>
    <row r="46" spans="1:11" s="57" customFormat="1" ht="18" customHeight="1" x14ac:dyDescent="0.3">
      <c r="A46" s="104"/>
      <c r="B46" s="113"/>
      <c r="C46" s="112"/>
      <c r="D46" s="104"/>
      <c r="E46" s="27">
        <v>300</v>
      </c>
      <c r="F46" s="18">
        <v>125</v>
      </c>
      <c r="G46" s="18">
        <f t="shared" si="8"/>
        <v>37500</v>
      </c>
      <c r="H46" s="15"/>
      <c r="I46" s="56"/>
      <c r="J46" s="62"/>
      <c r="K46" s="62"/>
    </row>
    <row r="47" spans="1:11" s="57" customFormat="1" ht="18" customHeight="1" x14ac:dyDescent="0.35">
      <c r="A47" s="95"/>
      <c r="B47" s="130"/>
      <c r="C47" s="34"/>
      <c r="D47" s="51"/>
      <c r="E47" s="40"/>
      <c r="F47" s="37"/>
      <c r="G47" s="50">
        <f>SUM(G45:G46)</f>
        <v>69000</v>
      </c>
      <c r="H47" s="38">
        <v>34500</v>
      </c>
      <c r="I47" s="39">
        <f>G47-H47</f>
        <v>34500</v>
      </c>
      <c r="J47" s="61"/>
      <c r="K47" s="61"/>
    </row>
    <row r="48" spans="1:11" s="57" customFormat="1" ht="18" customHeight="1" x14ac:dyDescent="0.3">
      <c r="A48" s="103">
        <v>13</v>
      </c>
      <c r="B48" s="109" t="s">
        <v>18</v>
      </c>
      <c r="C48" s="111" t="s">
        <v>49</v>
      </c>
      <c r="D48" s="103" t="s">
        <v>48</v>
      </c>
      <c r="E48" s="27">
        <v>1250</v>
      </c>
      <c r="F48" s="18">
        <v>33</v>
      </c>
      <c r="G48" s="18">
        <f t="shared" ref="G48:G55" si="9">E48*F48</f>
        <v>41250</v>
      </c>
      <c r="H48" s="15"/>
      <c r="I48" s="56"/>
      <c r="J48" s="62"/>
      <c r="K48" s="62"/>
    </row>
    <row r="49" spans="1:11" s="57" customFormat="1" ht="18" customHeight="1" x14ac:dyDescent="0.3">
      <c r="A49" s="105"/>
      <c r="B49" s="110"/>
      <c r="C49" s="114"/>
      <c r="D49" s="105"/>
      <c r="E49" s="27">
        <v>230</v>
      </c>
      <c r="F49" s="18">
        <v>39</v>
      </c>
      <c r="G49" s="18">
        <f t="shared" si="9"/>
        <v>8970</v>
      </c>
      <c r="H49" s="15"/>
      <c r="I49" s="56"/>
      <c r="J49" s="62"/>
      <c r="K49" s="62"/>
    </row>
    <row r="50" spans="1:11" s="57" customFormat="1" ht="10.199999999999999" customHeight="1" x14ac:dyDescent="0.3">
      <c r="A50" s="105"/>
      <c r="B50" s="110"/>
      <c r="C50" s="114"/>
      <c r="D50" s="105"/>
      <c r="E50" s="27">
        <v>400</v>
      </c>
      <c r="F50" s="18">
        <v>81</v>
      </c>
      <c r="G50" s="18">
        <f t="shared" si="9"/>
        <v>32400</v>
      </c>
      <c r="H50" s="15"/>
      <c r="I50" s="56"/>
      <c r="J50" s="62"/>
      <c r="K50" s="62"/>
    </row>
    <row r="51" spans="1:11" s="57" customFormat="1" ht="18" hidden="1" customHeight="1" x14ac:dyDescent="0.3">
      <c r="A51" s="105"/>
      <c r="B51" s="110"/>
      <c r="C51" s="114"/>
      <c r="D51" s="105"/>
      <c r="E51" s="27">
        <v>250</v>
      </c>
      <c r="F51" s="18">
        <v>34</v>
      </c>
      <c r="G51" s="18">
        <f t="shared" si="9"/>
        <v>8500</v>
      </c>
      <c r="H51" s="15"/>
      <c r="I51" s="56"/>
      <c r="J51" s="62"/>
      <c r="K51" s="62"/>
    </row>
    <row r="52" spans="1:11" s="57" customFormat="1" ht="18" hidden="1" customHeight="1" x14ac:dyDescent="0.3">
      <c r="A52" s="105"/>
      <c r="B52" s="110"/>
      <c r="C52" s="114"/>
      <c r="D52" s="105"/>
      <c r="E52" s="27">
        <v>250</v>
      </c>
      <c r="F52" s="18">
        <v>41</v>
      </c>
      <c r="G52" s="18">
        <f t="shared" si="9"/>
        <v>10250</v>
      </c>
      <c r="H52" s="15"/>
      <c r="I52" s="56"/>
      <c r="J52" s="62"/>
      <c r="K52" s="62"/>
    </row>
    <row r="53" spans="1:11" s="57" customFormat="1" ht="18" hidden="1" customHeight="1" x14ac:dyDescent="0.3">
      <c r="A53" s="105"/>
      <c r="B53" s="110"/>
      <c r="C53" s="114"/>
      <c r="D53" s="105"/>
      <c r="E53" s="27">
        <v>160</v>
      </c>
      <c r="F53" s="18">
        <v>40</v>
      </c>
      <c r="G53" s="18">
        <f t="shared" si="9"/>
        <v>6400</v>
      </c>
      <c r="H53" s="15"/>
      <c r="I53" s="56"/>
      <c r="J53" s="62"/>
      <c r="K53" s="62"/>
    </row>
    <row r="54" spans="1:11" s="57" customFormat="1" ht="18" hidden="1" customHeight="1" x14ac:dyDescent="0.3">
      <c r="A54" s="105"/>
      <c r="B54" s="110"/>
      <c r="C54" s="114"/>
      <c r="D54" s="105"/>
      <c r="E54" s="27">
        <v>500</v>
      </c>
      <c r="F54" s="18">
        <v>67.8</v>
      </c>
      <c r="G54" s="18">
        <f t="shared" si="9"/>
        <v>33900</v>
      </c>
      <c r="H54" s="15"/>
      <c r="I54" s="56"/>
      <c r="J54" s="62"/>
      <c r="K54" s="62"/>
    </row>
    <row r="55" spans="1:11" s="57" customFormat="1" ht="18" hidden="1" customHeight="1" x14ac:dyDescent="0.3">
      <c r="A55" s="105"/>
      <c r="B55" s="110"/>
      <c r="C55" s="114"/>
      <c r="D55" s="105"/>
      <c r="E55" s="27">
        <v>60</v>
      </c>
      <c r="F55" s="18">
        <v>41</v>
      </c>
      <c r="G55" s="18">
        <f t="shared" si="9"/>
        <v>2460</v>
      </c>
      <c r="H55" s="15"/>
      <c r="I55" s="56"/>
      <c r="J55" s="62"/>
      <c r="K55" s="62"/>
    </row>
    <row r="56" spans="1:11" s="57" customFormat="1" ht="18" customHeight="1" x14ac:dyDescent="0.35">
      <c r="A56" s="95"/>
      <c r="B56" s="130"/>
      <c r="C56" s="34"/>
      <c r="D56" s="51"/>
      <c r="E56" s="40"/>
      <c r="F56" s="37"/>
      <c r="G56" s="50">
        <f>SUM(G48:G55)</f>
        <v>144130</v>
      </c>
      <c r="H56" s="38">
        <v>72065</v>
      </c>
      <c r="I56" s="39">
        <f>G56-H56</f>
        <v>72065</v>
      </c>
      <c r="J56" s="61"/>
      <c r="K56" s="61"/>
    </row>
    <row r="57" spans="1:11" s="57" customFormat="1" ht="18" customHeight="1" x14ac:dyDescent="0.3">
      <c r="A57" s="103">
        <v>14</v>
      </c>
      <c r="B57" s="109" t="s">
        <v>18</v>
      </c>
      <c r="C57" s="111" t="s">
        <v>50</v>
      </c>
      <c r="D57" s="103" t="s">
        <v>51</v>
      </c>
      <c r="E57" s="28">
        <v>1300</v>
      </c>
      <c r="F57" s="19">
        <v>60</v>
      </c>
      <c r="G57" s="18">
        <f t="shared" ref="G57" si="10">E57*F57</f>
        <v>78000</v>
      </c>
      <c r="H57" s="15"/>
      <c r="I57" s="56"/>
      <c r="J57" s="62"/>
      <c r="K57" s="62"/>
    </row>
    <row r="58" spans="1:11" s="57" customFormat="1" ht="18" customHeight="1" x14ac:dyDescent="0.3">
      <c r="A58" s="105"/>
      <c r="B58" s="110"/>
      <c r="C58" s="114"/>
      <c r="D58" s="105"/>
      <c r="E58" s="28">
        <v>22</v>
      </c>
      <c r="F58" s="19">
        <v>156</v>
      </c>
      <c r="G58" s="18">
        <f>E58*F58</f>
        <v>3432</v>
      </c>
      <c r="H58" s="15"/>
      <c r="I58" s="56"/>
      <c r="J58" s="62"/>
      <c r="K58" s="62"/>
    </row>
    <row r="59" spans="1:11" s="57" customFormat="1" ht="18" customHeight="1" x14ac:dyDescent="0.3">
      <c r="A59" s="105"/>
      <c r="B59" s="110"/>
      <c r="C59" s="114"/>
      <c r="D59" s="105"/>
      <c r="E59" s="28">
        <v>220</v>
      </c>
      <c r="F59" s="19">
        <v>15</v>
      </c>
      <c r="G59" s="18">
        <f>E59*F59</f>
        <v>3300</v>
      </c>
      <c r="H59" s="15"/>
      <c r="I59" s="56"/>
      <c r="J59" s="62"/>
      <c r="K59" s="62"/>
    </row>
    <row r="60" spans="1:11" s="57" customFormat="1" ht="18" customHeight="1" x14ac:dyDescent="0.35">
      <c r="A60" s="95"/>
      <c r="B60" s="97"/>
      <c r="C60" s="34"/>
      <c r="D60" s="77"/>
      <c r="E60" s="35"/>
      <c r="F60" s="36"/>
      <c r="G60" s="50">
        <f>SUM(G57:G59)</f>
        <v>84732</v>
      </c>
      <c r="H60" s="38">
        <v>42366</v>
      </c>
      <c r="I60" s="39">
        <f>G60-H60</f>
        <v>42366</v>
      </c>
      <c r="J60" s="61"/>
      <c r="K60" s="61"/>
    </row>
    <row r="61" spans="1:11" s="57" customFormat="1" ht="18" customHeight="1" x14ac:dyDescent="0.3">
      <c r="A61" s="95">
        <v>15</v>
      </c>
      <c r="B61" s="97" t="s">
        <v>52</v>
      </c>
      <c r="C61" s="34" t="s">
        <v>26</v>
      </c>
      <c r="D61" s="81" t="s">
        <v>53</v>
      </c>
      <c r="E61" s="28">
        <v>200</v>
      </c>
      <c r="F61" s="19">
        <v>150</v>
      </c>
      <c r="G61" s="18">
        <f>E61*F61</f>
        <v>30000</v>
      </c>
      <c r="H61" s="15"/>
      <c r="I61" s="56"/>
      <c r="J61" s="62"/>
      <c r="K61" s="62"/>
    </row>
    <row r="62" spans="1:11" s="57" customFormat="1" ht="18" customHeight="1" x14ac:dyDescent="0.35">
      <c r="A62" s="95"/>
      <c r="B62" s="97"/>
      <c r="C62" s="34"/>
      <c r="D62" s="77"/>
      <c r="E62" s="35"/>
      <c r="F62" s="36"/>
      <c r="G62" s="50">
        <f>SUM(G61)</f>
        <v>30000</v>
      </c>
      <c r="H62" s="38"/>
      <c r="I62" s="39"/>
      <c r="J62" s="61"/>
      <c r="K62" s="61">
        <v>30000</v>
      </c>
    </row>
    <row r="63" spans="1:11" s="57" customFormat="1" ht="18" customHeight="1" x14ac:dyDescent="0.3">
      <c r="A63" s="103">
        <v>16</v>
      </c>
      <c r="B63" s="109" t="s">
        <v>55</v>
      </c>
      <c r="C63" s="111" t="s">
        <v>56</v>
      </c>
      <c r="D63" s="103" t="s">
        <v>57</v>
      </c>
      <c r="E63" s="28">
        <v>150</v>
      </c>
      <c r="F63" s="19">
        <v>115</v>
      </c>
      <c r="G63" s="18">
        <f>E63*F63</f>
        <v>17250</v>
      </c>
      <c r="H63" s="15"/>
      <c r="I63" s="56"/>
      <c r="J63" s="62"/>
      <c r="K63" s="62"/>
    </row>
    <row r="64" spans="1:11" s="57" customFormat="1" ht="18" customHeight="1" x14ac:dyDescent="0.3">
      <c r="A64" s="104"/>
      <c r="B64" s="113"/>
      <c r="C64" s="112"/>
      <c r="D64" s="104"/>
      <c r="E64" s="28">
        <v>200</v>
      </c>
      <c r="F64" s="19">
        <v>85</v>
      </c>
      <c r="G64" s="18">
        <f>E64*F64</f>
        <v>17000</v>
      </c>
      <c r="H64" s="15"/>
      <c r="I64" s="56"/>
      <c r="J64" s="62"/>
      <c r="K64" s="62"/>
    </row>
    <row r="65" spans="1:12" s="57" customFormat="1" ht="18" customHeight="1" x14ac:dyDescent="0.35">
      <c r="A65" s="95"/>
      <c r="B65" s="97"/>
      <c r="C65" s="34"/>
      <c r="D65" s="77"/>
      <c r="E65" s="35"/>
      <c r="F65" s="36"/>
      <c r="G65" s="50">
        <f>SUM(G63:G64)</f>
        <v>34250</v>
      </c>
      <c r="H65" s="38"/>
      <c r="I65" s="39">
        <f>G65</f>
        <v>34250</v>
      </c>
      <c r="J65" s="61"/>
      <c r="K65" s="61"/>
    </row>
    <row r="66" spans="1:12" s="57" customFormat="1" ht="18" customHeight="1" x14ac:dyDescent="0.3">
      <c r="A66" s="103">
        <v>17</v>
      </c>
      <c r="B66" s="109" t="s">
        <v>58</v>
      </c>
      <c r="C66" s="111" t="s">
        <v>59</v>
      </c>
      <c r="D66" s="103" t="s">
        <v>60</v>
      </c>
      <c r="E66" s="28">
        <v>500</v>
      </c>
      <c r="F66" s="19">
        <v>140</v>
      </c>
      <c r="G66" s="18">
        <f>E66*F66</f>
        <v>70000</v>
      </c>
      <c r="H66" s="15"/>
      <c r="I66" s="56"/>
      <c r="J66" s="62"/>
      <c r="K66" s="62"/>
    </row>
    <row r="67" spans="1:12" s="57" customFormat="1" ht="18" customHeight="1" x14ac:dyDescent="0.3">
      <c r="A67" s="105"/>
      <c r="B67" s="110"/>
      <c r="C67" s="114"/>
      <c r="D67" s="105"/>
      <c r="E67" s="28">
        <v>100</v>
      </c>
      <c r="F67" s="19">
        <v>176.8</v>
      </c>
      <c r="G67" s="18">
        <f>E67*F67</f>
        <v>17680</v>
      </c>
      <c r="H67" s="15"/>
      <c r="I67" s="56"/>
      <c r="J67" s="62"/>
      <c r="K67" s="62"/>
    </row>
    <row r="68" spans="1:12" s="57" customFormat="1" ht="18" customHeight="1" x14ac:dyDescent="0.3">
      <c r="A68" s="104"/>
      <c r="B68" s="113"/>
      <c r="C68" s="112"/>
      <c r="D68" s="104"/>
      <c r="E68" s="28">
        <v>200</v>
      </c>
      <c r="F68" s="19">
        <v>80</v>
      </c>
      <c r="G68" s="18">
        <f>E68*F68</f>
        <v>16000</v>
      </c>
      <c r="H68" s="15"/>
      <c r="I68" s="56"/>
      <c r="J68" s="62"/>
      <c r="K68" s="62"/>
    </row>
    <row r="69" spans="1:12" s="57" customFormat="1" ht="18" customHeight="1" x14ac:dyDescent="0.35">
      <c r="A69" s="95"/>
      <c r="B69" s="97"/>
      <c r="C69" s="34"/>
      <c r="D69" s="77"/>
      <c r="E69" s="35"/>
      <c r="F69" s="36"/>
      <c r="G69" s="50">
        <f>SUM(G66:G68)</f>
        <v>103680</v>
      </c>
      <c r="H69" s="38"/>
      <c r="I69" s="39">
        <f>G69</f>
        <v>103680</v>
      </c>
      <c r="J69" s="61"/>
      <c r="K69" s="61"/>
    </row>
    <row r="70" spans="1:12" s="57" customFormat="1" ht="18" hidden="1" customHeight="1" x14ac:dyDescent="0.35">
      <c r="A70" s="91"/>
      <c r="B70" s="93"/>
      <c r="C70" s="34"/>
      <c r="D70" s="92"/>
      <c r="E70" s="28"/>
      <c r="F70" s="19"/>
      <c r="G70" s="74"/>
      <c r="H70" s="15"/>
      <c r="I70" s="56"/>
      <c r="J70" s="62"/>
      <c r="K70" s="62"/>
    </row>
    <row r="71" spans="1:12" s="57" customFormat="1" ht="18" hidden="1" customHeight="1" x14ac:dyDescent="0.35">
      <c r="A71" s="91"/>
      <c r="B71" s="93"/>
      <c r="C71" s="34"/>
      <c r="D71" s="92"/>
      <c r="E71" s="28"/>
      <c r="F71" s="19"/>
      <c r="G71" s="74"/>
      <c r="H71" s="15"/>
      <c r="I71" s="56"/>
      <c r="J71" s="62"/>
      <c r="K71" s="62"/>
    </row>
    <row r="72" spans="1:12" s="57" customFormat="1" ht="18" hidden="1" customHeight="1" x14ac:dyDescent="0.35">
      <c r="A72" s="91"/>
      <c r="B72" s="93"/>
      <c r="C72" s="34"/>
      <c r="D72" s="92"/>
      <c r="E72" s="28"/>
      <c r="F72" s="19"/>
      <c r="G72" s="74"/>
      <c r="H72" s="15"/>
      <c r="I72" s="56"/>
      <c r="J72" s="62"/>
      <c r="K72" s="62"/>
    </row>
    <row r="73" spans="1:12" ht="15.6" hidden="1" x14ac:dyDescent="0.3">
      <c r="A73" s="42"/>
      <c r="B73" s="48"/>
      <c r="C73" s="4" t="s">
        <v>10</v>
      </c>
      <c r="D73" s="42"/>
      <c r="E73" s="29"/>
      <c r="F73" s="20"/>
      <c r="G73" s="20"/>
      <c r="H73" s="10">
        <f>SUM(H5:H60)</f>
        <v>4656900</v>
      </c>
      <c r="I73" s="10"/>
      <c r="J73" s="10"/>
      <c r="K73" s="10"/>
    </row>
    <row r="74" spans="1:12" ht="15.6" hidden="1" x14ac:dyDescent="0.3">
      <c r="A74" s="43"/>
      <c r="B74" s="49"/>
      <c r="C74" s="5" t="s">
        <v>11</v>
      </c>
      <c r="D74" s="43"/>
      <c r="E74" s="30"/>
      <c r="F74" s="21"/>
      <c r="G74" s="21"/>
      <c r="H74" s="11"/>
      <c r="I74" s="12">
        <f>SUM(I5:I73)</f>
        <v>2780036.6500000004</v>
      </c>
      <c r="J74" s="12"/>
      <c r="K74" s="73">
        <f>K62+K34</f>
        <v>38594.65</v>
      </c>
    </row>
    <row r="75" spans="1:12" ht="29.25" hidden="1" customHeight="1" x14ac:dyDescent="0.35">
      <c r="A75" s="44"/>
      <c r="B75" s="89"/>
      <c r="C75" s="7" t="s">
        <v>12</v>
      </c>
      <c r="D75" s="52"/>
      <c r="E75" s="31"/>
      <c r="F75" s="22"/>
      <c r="G75" s="50">
        <f>G5+G6+G8+G10+G17+G20+G30+G32+G34+G41+G44+G47+G56+G60+G62+G65+G69</f>
        <v>7475531.2999999998</v>
      </c>
      <c r="H75" s="13"/>
      <c r="I75" s="13"/>
      <c r="J75" s="13"/>
      <c r="K75" s="13"/>
    </row>
    <row r="76" spans="1:12" hidden="1" x14ac:dyDescent="0.3">
      <c r="D76" s="53"/>
      <c r="E76" s="32"/>
      <c r="F76" s="23"/>
      <c r="G76" s="23"/>
      <c r="H76" s="8"/>
      <c r="I76" s="8"/>
      <c r="J76" s="8"/>
      <c r="K76" s="8"/>
      <c r="L76" s="94">
        <f>H73+I74+K74</f>
        <v>7475531.3000000007</v>
      </c>
    </row>
    <row r="77" spans="1:12" s="54" customFormat="1" ht="42" hidden="1" customHeight="1" x14ac:dyDescent="0.45">
      <c r="A77" s="9" t="s">
        <v>13</v>
      </c>
      <c r="B77" s="9" t="s">
        <v>23</v>
      </c>
      <c r="C77" s="9" t="s">
        <v>13</v>
      </c>
      <c r="D77" s="101"/>
      <c r="E77" s="108" t="s">
        <v>22</v>
      </c>
      <c r="F77" s="108"/>
      <c r="G77" s="107"/>
      <c r="H77" s="107"/>
      <c r="I77" s="55"/>
      <c r="J77" s="55"/>
      <c r="K77" s="55"/>
    </row>
    <row r="78" spans="1:12" ht="15.6" hidden="1" x14ac:dyDescent="0.3">
      <c r="A78" s="64" t="s">
        <v>14</v>
      </c>
      <c r="B78" s="83">
        <v>0</v>
      </c>
      <c r="C78" s="65">
        <v>4656900</v>
      </c>
      <c r="D78" s="98"/>
      <c r="E78" s="117">
        <f>H73+J73</f>
        <v>4656900</v>
      </c>
      <c r="F78" s="118"/>
      <c r="G78" s="115" t="e">
        <f>#REF!-E78</f>
        <v>#REF!</v>
      </c>
      <c r="H78" s="115"/>
      <c r="I78" s="8"/>
      <c r="J78" s="8"/>
      <c r="K78" s="8"/>
    </row>
    <row r="79" spans="1:12" ht="15.6" hidden="1" x14ac:dyDescent="0.3">
      <c r="A79" s="66" t="s">
        <v>15</v>
      </c>
      <c r="B79" s="79">
        <v>38594.65</v>
      </c>
      <c r="C79" s="67">
        <v>3093530.65</v>
      </c>
      <c r="D79" s="99"/>
      <c r="E79" s="119">
        <f>I74+K74</f>
        <v>2818631.3000000003</v>
      </c>
      <c r="F79" s="120"/>
      <c r="G79" s="115" t="e">
        <f>#REF!-E79</f>
        <v>#REF!</v>
      </c>
      <c r="H79" s="115"/>
      <c r="I79" s="8"/>
      <c r="J79" s="8"/>
      <c r="K79" s="8"/>
    </row>
    <row r="80" spans="1:12" ht="21" hidden="1" customHeight="1" x14ac:dyDescent="0.35">
      <c r="A80" s="63" t="s">
        <v>12</v>
      </c>
      <c r="B80" s="68">
        <f>SUM(B78:B79)</f>
        <v>38594.65</v>
      </c>
      <c r="C80" s="68">
        <f>SUM(C78:C79)</f>
        <v>7750430.6500000004</v>
      </c>
      <c r="D80" s="100"/>
      <c r="E80" s="121">
        <f>E78+E79</f>
        <v>7475531.3000000007</v>
      </c>
      <c r="F80" s="122"/>
      <c r="G80" s="116" t="e">
        <f>#REF!-E80</f>
        <v>#REF!</v>
      </c>
      <c r="H80" s="116"/>
      <c r="I80" s="8"/>
      <c r="J80" s="8"/>
      <c r="K80" s="8"/>
    </row>
    <row r="81" spans="2:8" ht="23.4" hidden="1" x14ac:dyDescent="0.45">
      <c r="B81" s="9"/>
      <c r="C81" s="58"/>
      <c r="G81" s="71"/>
      <c r="H81" s="72"/>
    </row>
    <row r="82" spans="2:8" hidden="1" x14ac:dyDescent="0.3">
      <c r="G82" s="71"/>
      <c r="H82" s="72"/>
    </row>
  </sheetData>
  <mergeCells count="50">
    <mergeCell ref="A66:A68"/>
    <mergeCell ref="D66:D68"/>
    <mergeCell ref="A1:I1"/>
    <mergeCell ref="A2:I2"/>
    <mergeCell ref="C18:C19"/>
    <mergeCell ref="D18:D19"/>
    <mergeCell ref="A11:A16"/>
    <mergeCell ref="A18:A19"/>
    <mergeCell ref="C11:C16"/>
    <mergeCell ref="B18:B19"/>
    <mergeCell ref="B11:B16"/>
    <mergeCell ref="A21:A29"/>
    <mergeCell ref="A57:A59"/>
    <mergeCell ref="A45:A46"/>
    <mergeCell ref="C21:C29"/>
    <mergeCell ref="D21:D29"/>
    <mergeCell ref="G78:H78"/>
    <mergeCell ref="G79:H79"/>
    <mergeCell ref="G80:H80"/>
    <mergeCell ref="E78:F78"/>
    <mergeCell ref="E79:F79"/>
    <mergeCell ref="E80:F80"/>
    <mergeCell ref="G77:H77"/>
    <mergeCell ref="E77:F77"/>
    <mergeCell ref="B45:B46"/>
    <mergeCell ref="C45:C46"/>
    <mergeCell ref="D45:D46"/>
    <mergeCell ref="B48:B55"/>
    <mergeCell ref="C48:C55"/>
    <mergeCell ref="C57:C59"/>
    <mergeCell ref="D57:D59"/>
    <mergeCell ref="B57:B59"/>
    <mergeCell ref="D63:D64"/>
    <mergeCell ref="C63:C64"/>
    <mergeCell ref="B63:B64"/>
    <mergeCell ref="C66:C68"/>
    <mergeCell ref="B66:B68"/>
    <mergeCell ref="B21:B29"/>
    <mergeCell ref="D11:D16"/>
    <mergeCell ref="C35:C40"/>
    <mergeCell ref="D35:D40"/>
    <mergeCell ref="B35:B40"/>
    <mergeCell ref="A63:A64"/>
    <mergeCell ref="A35:A40"/>
    <mergeCell ref="A48:A55"/>
    <mergeCell ref="D48:D55"/>
    <mergeCell ref="B42:B43"/>
    <mergeCell ref="C42:C43"/>
    <mergeCell ref="D42:D43"/>
    <mergeCell ref="A42:A43"/>
  </mergeCells>
  <pageMargins left="0.31496062992125984" right="0" top="0.39370078740157483" bottom="0" header="0.31496062992125984" footer="0.31496062992125984"/>
  <pageSetup paperSize="9" scale="69" orientation="landscape" r:id="rId1"/>
  <rowBreaks count="1" manualBreakCount="1">
    <brk id="3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начало 2023 г.</vt:lpstr>
      <vt:lpstr>'начало 2023 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2023-04-20T07:11:29Z</cp:lastPrinted>
  <dcterms:created xsi:type="dcterms:W3CDTF">2019-08-14T15:39:23Z</dcterms:created>
  <dcterms:modified xsi:type="dcterms:W3CDTF">2023-05-10T14:13:14Z</dcterms:modified>
</cp:coreProperties>
</file>